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Default Extension="rels" ContentType="application/vnd.openxmlformats-package.relationships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4140" yWindow="500" windowWidth="17000" windowHeight="16280"/>
  </bookViews>
  <sheets>
    <sheet name="Feuil1" sheetId="1" r:id="rId1"/>
  </sheets>
  <externalReferences>
    <externalReference r:id="rId2"/>
  </externalReferenc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1" i="1"/>
  <c r="D31"/>
  <c r="E31"/>
  <c r="F31"/>
  <c r="G31"/>
  <c r="C32"/>
  <c r="D32"/>
  <c r="E32"/>
  <c r="F32"/>
  <c r="G32"/>
  <c r="C33"/>
  <c r="D33"/>
  <c r="E33"/>
  <c r="F33"/>
  <c r="G33"/>
  <c r="C34"/>
  <c r="D34"/>
  <c r="E34"/>
  <c r="F34"/>
  <c r="G34"/>
  <c r="C35"/>
  <c r="D35"/>
  <c r="E35"/>
  <c r="F35"/>
  <c r="G35"/>
  <c r="C36"/>
  <c r="D36"/>
  <c r="E36"/>
  <c r="F36"/>
  <c r="G36"/>
  <c r="C37"/>
  <c r="D37"/>
  <c r="E37"/>
  <c r="F37"/>
  <c r="G37"/>
  <c r="C38"/>
  <c r="D38"/>
  <c r="E38"/>
  <c r="F38"/>
  <c r="G38"/>
  <c r="C39"/>
  <c r="D39"/>
  <c r="E39"/>
  <c r="F39"/>
  <c r="G39"/>
  <c r="C40"/>
  <c r="D40"/>
  <c r="E40"/>
  <c r="F40"/>
  <c r="G40"/>
  <c r="C41"/>
  <c r="D41"/>
  <c r="E41"/>
  <c r="F41"/>
  <c r="G41"/>
  <c r="G30"/>
  <c r="F30"/>
  <c r="E30"/>
  <c r="D30"/>
  <c r="C30"/>
  <c r="L41"/>
  <c r="K41"/>
  <c r="J41"/>
  <c r="H41"/>
  <c r="L40"/>
  <c r="K40"/>
  <c r="J40"/>
  <c r="H40"/>
  <c r="L39"/>
  <c r="K39"/>
  <c r="J39"/>
  <c r="H39"/>
  <c r="L38"/>
  <c r="K38"/>
  <c r="J38"/>
  <c r="H38"/>
  <c r="L37"/>
  <c r="K37"/>
  <c r="J37"/>
  <c r="H37"/>
  <c r="L36"/>
  <c r="K36"/>
  <c r="J36"/>
  <c r="H36"/>
  <c r="L35"/>
  <c r="K35"/>
  <c r="J35"/>
  <c r="H35"/>
  <c r="L34"/>
  <c r="K34"/>
  <c r="J34"/>
  <c r="H34"/>
  <c r="L33"/>
  <c r="K33"/>
  <c r="J33"/>
  <c r="H33"/>
  <c r="L32"/>
  <c r="K32"/>
  <c r="J32"/>
  <c r="H32"/>
  <c r="L31"/>
  <c r="K31"/>
  <c r="J31"/>
  <c r="H31"/>
  <c r="L30"/>
  <c r="K30"/>
  <c r="J30"/>
  <c r="H30"/>
  <c r="L27"/>
  <c r="L26"/>
  <c r="L24"/>
  <c r="L23"/>
  <c r="L22"/>
  <c r="L21"/>
  <c r="L20"/>
  <c r="L19"/>
  <c r="L18"/>
  <c r="L17"/>
  <c r="L16"/>
  <c r="K27"/>
  <c r="K26"/>
  <c r="K24"/>
  <c r="K23"/>
  <c r="K22"/>
  <c r="K21"/>
  <c r="K20"/>
  <c r="K19"/>
  <c r="K18"/>
  <c r="K17"/>
  <c r="K16"/>
  <c r="D26"/>
  <c r="F26"/>
  <c r="G26"/>
  <c r="H26"/>
  <c r="I26"/>
  <c r="D27"/>
  <c r="E27"/>
  <c r="F27"/>
  <c r="G27"/>
  <c r="H27"/>
  <c r="I27"/>
  <c r="C27"/>
  <c r="C26"/>
  <c r="C16"/>
  <c r="D16"/>
  <c r="E16"/>
  <c r="F16"/>
  <c r="G16"/>
  <c r="H16"/>
  <c r="I16"/>
  <c r="C17"/>
  <c r="D17"/>
  <c r="F17"/>
  <c r="G17"/>
  <c r="H17"/>
  <c r="I17"/>
  <c r="C18"/>
  <c r="D18"/>
  <c r="E18"/>
  <c r="F18"/>
  <c r="G18"/>
  <c r="H18"/>
  <c r="I18"/>
  <c r="C19"/>
  <c r="D19"/>
  <c r="E19"/>
  <c r="F19"/>
  <c r="G19"/>
  <c r="H19"/>
  <c r="I19"/>
  <c r="C20"/>
  <c r="D20"/>
  <c r="E20"/>
  <c r="F20"/>
  <c r="G20"/>
  <c r="H20"/>
  <c r="I20"/>
  <c r="C21"/>
  <c r="D21"/>
  <c r="E21"/>
  <c r="F21"/>
  <c r="G21"/>
  <c r="H21"/>
  <c r="C22"/>
  <c r="D22"/>
  <c r="F22"/>
  <c r="G22"/>
  <c r="H22"/>
  <c r="I22"/>
  <c r="C23"/>
  <c r="D23"/>
  <c r="F23"/>
  <c r="G23"/>
  <c r="H23"/>
  <c r="I23"/>
  <c r="C24"/>
  <c r="D24"/>
  <c r="F24"/>
  <c r="G24"/>
  <c r="H24"/>
  <c r="I24"/>
</calcChain>
</file>

<file path=xl/sharedStrings.xml><?xml version="1.0" encoding="utf-8"?>
<sst xmlns="http://schemas.openxmlformats.org/spreadsheetml/2006/main" count="39" uniqueCount="26">
  <si>
    <t>Log10(E.h.o)</t>
  </si>
  <si>
    <t>Harris</t>
  </si>
  <si>
    <t>UTEP</t>
  </si>
  <si>
    <t>22-676</t>
  </si>
  <si>
    <t>22-678</t>
  </si>
  <si>
    <t>22-679</t>
  </si>
  <si>
    <t>22-680</t>
  </si>
  <si>
    <t>22-683</t>
  </si>
  <si>
    <t>22-692</t>
  </si>
  <si>
    <t>22-694</t>
  </si>
  <si>
    <t>ANSP 14319</t>
  </si>
  <si>
    <t>niobra</t>
  </si>
  <si>
    <t>Carter's Cave</t>
  </si>
  <si>
    <t>Burnet</t>
  </si>
  <si>
    <t>ANSP 13499</t>
  </si>
  <si>
    <t>"niobra"</t>
  </si>
  <si>
    <t>n</t>
  </si>
  <si>
    <t>x</t>
  </si>
  <si>
    <t>min</t>
  </si>
  <si>
    <t>max</t>
  </si>
  <si>
    <t>s</t>
  </si>
  <si>
    <t>v</t>
  </si>
  <si>
    <t>D logx</t>
  </si>
  <si>
    <t>D logmin</t>
  </si>
  <si>
    <t>Dlogmax</t>
  </si>
  <si>
    <t>n=29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</si>
</sst>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9"/>
      <name val="Geneva"/>
    </font>
    <font>
      <sz val="9"/>
      <name val="Geneva"/>
    </font>
    <font>
      <sz val="9"/>
      <color indexed="10"/>
      <name val="Geneva"/>
    </font>
    <font>
      <sz val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top"/>
    </xf>
    <xf numFmtId="165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left" vertical="top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12135344865089"/>
          <c:y val="0.0699302788632061"/>
          <c:w val="0.712750685169879"/>
          <c:h val="0.811191234813191"/>
        </c:manualLayout>
      </c:layout>
      <c:lineChart>
        <c:grouping val="standard"/>
        <c:ser>
          <c:idx val="3"/>
          <c:order val="0"/>
          <c:tx>
            <c:strRef>
              <c:f>Feuil1!$C$16</c:f>
              <c:strCache>
                <c:ptCount val="1"/>
                <c:pt idx="0">
                  <c:v>22-676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Feuil1!$B$17:$B$28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Feuil1!$C$17:$C$28</c:f>
              <c:numCache>
                <c:formatCode>0.000</c:formatCode>
                <c:ptCount val="12"/>
                <c:pt idx="0">
                  <c:v>0.0501938058471429</c:v>
                </c:pt>
                <c:pt idx="1">
                  <c:v>0.139952743491936</c:v>
                </c:pt>
                <c:pt idx="2">
                  <c:v>0.115032878149872</c:v>
                </c:pt>
                <c:pt idx="3">
                  <c:v>0.0914885698049006</c:v>
                </c:pt>
                <c:pt idx="4">
                  <c:v>0.0991599599588539</c:v>
                </c:pt>
                <c:pt idx="5">
                  <c:v>0.089315922860568</c:v>
                </c:pt>
                <c:pt idx="6">
                  <c:v>0.109709875623136</c:v>
                </c:pt>
                <c:pt idx="7">
                  <c:v>0.109886305748295</c:v>
                </c:pt>
                <c:pt idx="9">
                  <c:v>0.107860155944626</c:v>
                </c:pt>
                <c:pt idx="10">
                  <c:v>0.0591318787505266</c:v>
                </c:pt>
              </c:numCache>
            </c:numRef>
          </c:val>
        </c:ser>
        <c:ser>
          <c:idx val="4"/>
          <c:order val="1"/>
          <c:tx>
            <c:strRef>
              <c:f>Feuil1!$D$16</c:f>
              <c:strCache>
                <c:ptCount val="1"/>
                <c:pt idx="0">
                  <c:v>22-678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Feuil1!$B$17:$B$28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Feuil1!$D$17:$D$28</c:f>
              <c:numCache>
                <c:formatCode>0.000</c:formatCode>
                <c:ptCount val="12"/>
                <c:pt idx="0">
                  <c:v>0.0216740765621468</c:v>
                </c:pt>
                <c:pt idx="1">
                  <c:v>0.133978860003183</c:v>
                </c:pt>
                <c:pt idx="2">
                  <c:v>0.0859614302026139</c:v>
                </c:pt>
                <c:pt idx="3">
                  <c:v>0.0906605533826705</c:v>
                </c:pt>
                <c:pt idx="4">
                  <c:v>0.0642904481143527</c:v>
                </c:pt>
                <c:pt idx="5">
                  <c:v>0.0819548232141989</c:v>
                </c:pt>
                <c:pt idx="6">
                  <c:v>0.0835450796990504</c:v>
                </c:pt>
                <c:pt idx="7">
                  <c:v>0.0995042699545736</c:v>
                </c:pt>
                <c:pt idx="9">
                  <c:v>0.0835764997153556</c:v>
                </c:pt>
                <c:pt idx="10">
                  <c:v>0.0432135451525377</c:v>
                </c:pt>
              </c:numCache>
            </c:numRef>
          </c:val>
        </c:ser>
        <c:ser>
          <c:idx val="6"/>
          <c:order val="2"/>
          <c:tx>
            <c:strRef>
              <c:f>Feuil1!$E$16</c:f>
              <c:strCache>
                <c:ptCount val="1"/>
                <c:pt idx="0">
                  <c:v>22-680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Feuil1!$B$17:$B$28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Feuil1!$E$17:$E$28</c:f>
              <c:numCache>
                <c:formatCode>0.000</c:formatCode>
                <c:ptCount val="12"/>
                <c:pt idx="1">
                  <c:v>0.137573041746581</c:v>
                </c:pt>
                <c:pt idx="2">
                  <c:v>0.140810098209959</c:v>
                </c:pt>
                <c:pt idx="3">
                  <c:v>0.119517293405144</c:v>
                </c:pt>
                <c:pt idx="4">
                  <c:v>0.131436684123628</c:v>
                </c:pt>
                <c:pt idx="10">
                  <c:v>0.0830240993008881</c:v>
                </c:pt>
              </c:numCache>
            </c:numRef>
          </c:val>
        </c:ser>
        <c:ser>
          <c:idx val="7"/>
          <c:order val="3"/>
          <c:tx>
            <c:strRef>
              <c:f>Feuil1!$F$16</c:f>
              <c:strCache>
                <c:ptCount val="1"/>
                <c:pt idx="0">
                  <c:v>22-683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numRef>
              <c:f>Feuil1!$B$17:$B$28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Feuil1!$F$17:$F$28</c:f>
              <c:numCache>
                <c:formatCode>0.000</c:formatCode>
                <c:ptCount val="12"/>
                <c:pt idx="0">
                  <c:v>0.0483496651487725</c:v>
                </c:pt>
                <c:pt idx="1">
                  <c:v>0.124246363485348</c:v>
                </c:pt>
                <c:pt idx="2">
                  <c:v>0.118146113574015</c:v>
                </c:pt>
                <c:pt idx="3">
                  <c:v>0.0939631889327561</c:v>
                </c:pt>
                <c:pt idx="4">
                  <c:v>0.0766800374074212</c:v>
                </c:pt>
                <c:pt idx="5">
                  <c:v>0.0847298772689711</c:v>
                </c:pt>
                <c:pt idx="6">
                  <c:v>0.107955148056585</c:v>
                </c:pt>
                <c:pt idx="7">
                  <c:v>0.112160104041299</c:v>
                </c:pt>
                <c:pt idx="9">
                  <c:v>0.107860155944626</c:v>
                </c:pt>
                <c:pt idx="10">
                  <c:v>0.0535135017923496</c:v>
                </c:pt>
              </c:numCache>
            </c:numRef>
          </c:val>
        </c:ser>
        <c:ser>
          <c:idx val="8"/>
          <c:order val="4"/>
          <c:tx>
            <c:strRef>
              <c:f>Feuil1!$G$16</c:f>
              <c:strCache>
                <c:ptCount val="1"/>
                <c:pt idx="0">
                  <c:v>22-692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dash"/>
            <c:size val="7"/>
            <c:spPr>
              <a:noFill/>
              <a:ln>
                <a:solidFill>
                  <a:srgbClr val="00CC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numRef>
              <c:f>Feuil1!$B$17:$B$28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Feuil1!$G$17:$G$28</c:f>
              <c:numCache>
                <c:formatCode>0.000</c:formatCode>
                <c:ptCount val="12"/>
                <c:pt idx="0">
                  <c:v>0.0628880764753483</c:v>
                </c:pt>
                <c:pt idx="1">
                  <c:v>0.14467338216452</c:v>
                </c:pt>
                <c:pt idx="2">
                  <c:v>0.139335412643953</c:v>
                </c:pt>
                <c:pt idx="3">
                  <c:v>0.11562224952162</c:v>
                </c:pt>
                <c:pt idx="4">
                  <c:v>0.113109303034096</c:v>
                </c:pt>
                <c:pt idx="5">
                  <c:v>0.120129870274788</c:v>
                </c:pt>
                <c:pt idx="6">
                  <c:v>0.150624701409581</c:v>
                </c:pt>
                <c:pt idx="7">
                  <c:v>0.15427378103435</c:v>
                </c:pt>
                <c:pt idx="9">
                  <c:v>0.132100206519183</c:v>
                </c:pt>
                <c:pt idx="10">
                  <c:v>0.0798424405146989</c:v>
                </c:pt>
              </c:numCache>
            </c:numRef>
          </c:val>
        </c:ser>
        <c:ser>
          <c:idx val="0"/>
          <c:order val="5"/>
          <c:tx>
            <c:strRef>
              <c:f>Feuil1!$H$16</c:f>
              <c:strCache>
                <c:ptCount val="1"/>
                <c:pt idx="0">
                  <c:v>ANSP 14319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numRef>
              <c:f>Feuil1!$B$17:$B$28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Feuil1!$H$17:$H$28</c:f>
              <c:numCache>
                <c:formatCode>0.000</c:formatCode>
                <c:ptCount val="12"/>
                <c:pt idx="0">
                  <c:v>0.0333076600701587</c:v>
                </c:pt>
                <c:pt idx="1">
                  <c:v>0.142319476771043</c:v>
                </c:pt>
                <c:pt idx="2">
                  <c:v>0.110320776062059</c:v>
                </c:pt>
                <c:pt idx="3">
                  <c:v>0.120292127655105</c:v>
                </c:pt>
                <c:pt idx="4">
                  <c:v>0.0926681427915514</c:v>
                </c:pt>
                <c:pt idx="5">
                  <c:v>0.0754098955297231</c:v>
                </c:pt>
                <c:pt idx="6">
                  <c:v>0.0909218087578047</c:v>
                </c:pt>
                <c:pt idx="7">
                  <c:v>0.114422059581177</c:v>
                </c:pt>
                <c:pt idx="9">
                  <c:v>0.106546102046795</c:v>
                </c:pt>
                <c:pt idx="10">
                  <c:v>0.0635748278002455</c:v>
                </c:pt>
              </c:numCache>
            </c:numRef>
          </c:val>
        </c:ser>
        <c:ser>
          <c:idx val="1"/>
          <c:order val="6"/>
          <c:tx>
            <c:strRef>
              <c:f>Feuil1!$I$16</c:f>
              <c:strCache>
                <c:ptCount val="1"/>
                <c:pt idx="0">
                  <c:v>ANSP 13499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numRef>
              <c:f>Feuil1!$B$17:$B$28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Feuil1!$I$17:$I$28</c:f>
              <c:numCache>
                <c:formatCode>0.000</c:formatCode>
                <c:ptCount val="12"/>
                <c:pt idx="0">
                  <c:v>0.0455686877791672</c:v>
                </c:pt>
                <c:pt idx="1">
                  <c:v>0.135180228630691</c:v>
                </c:pt>
                <c:pt idx="2">
                  <c:v>0.118146113574015</c:v>
                </c:pt>
                <c:pt idx="3">
                  <c:v>0.107725768675586</c:v>
                </c:pt>
                <c:pt idx="5">
                  <c:v>0.106314169073644</c:v>
                </c:pt>
                <c:pt idx="6">
                  <c:v>0.1175195772516</c:v>
                </c:pt>
                <c:pt idx="7">
                  <c:v>0.105302680278469</c:v>
                </c:pt>
                <c:pt idx="9">
                  <c:v>0.102579914829193</c:v>
                </c:pt>
                <c:pt idx="10">
                  <c:v>0.0420538796252989</c:v>
                </c:pt>
              </c:numCache>
            </c:numRef>
          </c:val>
        </c:ser>
        <c:ser>
          <c:idx val="2"/>
          <c:order val="7"/>
          <c:tx>
            <c:strRef>
              <c:f>Feuil1!$J$16</c:f>
              <c:strCache>
                <c:ptCount val="1"/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numRef>
              <c:f>Feuil1!$B$17:$B$28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Feuil1!$J$17:$J$28</c:f>
              <c:numCache>
                <c:formatCode>General</c:formatCode>
                <c:ptCount val="12"/>
              </c:numCache>
            </c:numRef>
          </c:val>
        </c:ser>
        <c:ser>
          <c:idx val="5"/>
          <c:order val="8"/>
          <c:tx>
            <c:strRef>
              <c:f>Feuil1!$K$16</c:f>
              <c:strCache>
                <c:ptCount val="1"/>
                <c:pt idx="0">
                  <c:v>22-679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numRef>
              <c:f>Feuil1!$B$17:$B$28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Feuil1!$K$17:$K$28</c:f>
              <c:numCache>
                <c:formatCode>0.000</c:formatCode>
                <c:ptCount val="12"/>
                <c:pt idx="0">
                  <c:v>0.023634777327675</c:v>
                </c:pt>
                <c:pt idx="1">
                  <c:v>0.101516465134371</c:v>
                </c:pt>
                <c:pt idx="2">
                  <c:v>0.0689280909038337</c:v>
                </c:pt>
                <c:pt idx="3">
                  <c:v>0.0864966242474017</c:v>
                </c:pt>
                <c:pt idx="4">
                  <c:v>0.0642904481143527</c:v>
                </c:pt>
                <c:pt idx="5">
                  <c:v>0.074466801821649</c:v>
                </c:pt>
                <c:pt idx="6">
                  <c:v>0.0936560957450569</c:v>
                </c:pt>
                <c:pt idx="7">
                  <c:v>0.0995042699545736</c:v>
                </c:pt>
                <c:pt idx="9">
                  <c:v>0.0765828786693514</c:v>
                </c:pt>
                <c:pt idx="10">
                  <c:v>0.0408911092335065</c:v>
                </c:pt>
              </c:numCache>
            </c:numRef>
          </c:val>
        </c:ser>
        <c:ser>
          <c:idx val="9"/>
          <c:order val="9"/>
          <c:tx>
            <c:strRef>
              <c:f>Feuil1!$L$16</c:f>
              <c:strCache>
                <c:ptCount val="1"/>
                <c:pt idx="0">
                  <c:v>22-694</c:v>
                </c:pt>
              </c:strCache>
            </c:strRef>
          </c:tx>
          <c:spPr>
            <a:ln w="25400">
              <a:solidFill>
                <a:srgbClr val="CCFF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numRef>
              <c:f>Feuil1!$B$17:$B$28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Feuil1!$L$17:$L$28</c:f>
              <c:numCache>
                <c:formatCode>0.000</c:formatCode>
                <c:ptCount val="12"/>
                <c:pt idx="0">
                  <c:v>0.0483496651487725</c:v>
                </c:pt>
                <c:pt idx="1">
                  <c:v>0.10795057513978</c:v>
                </c:pt>
                <c:pt idx="2">
                  <c:v>0.0636850354914617</c:v>
                </c:pt>
                <c:pt idx="3">
                  <c:v>0.0906605533826705</c:v>
                </c:pt>
                <c:pt idx="4">
                  <c:v>0.0572514855690953</c:v>
                </c:pt>
                <c:pt idx="5">
                  <c:v>0.0791619230300289</c:v>
                </c:pt>
                <c:pt idx="6">
                  <c:v>0.100864468395232</c:v>
                </c:pt>
                <c:pt idx="7">
                  <c:v>0.100670161881364</c:v>
                </c:pt>
                <c:pt idx="9">
                  <c:v>0.0863427159585075</c:v>
                </c:pt>
                <c:pt idx="10">
                  <c:v>0.0744873235659282</c:v>
                </c:pt>
              </c:numCache>
            </c:numRef>
          </c:val>
        </c:ser>
        <c:marker val="1"/>
        <c:axId val="279170280"/>
        <c:axId val="279176216"/>
      </c:lineChart>
      <c:catAx>
        <c:axId val="27917028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9176216"/>
        <c:crosses val="autoZero"/>
        <c:auto val="1"/>
        <c:lblAlgn val="ctr"/>
        <c:lblOffset val="100"/>
        <c:tickLblSkip val="1"/>
        <c:tickMarkSkip val="1"/>
      </c:catAx>
      <c:valAx>
        <c:axId val="2791762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276498110626246"/>
              <c:y val="0.188811752930657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9170280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35841097592"/>
          <c:y val="0.255245517850702"/>
          <c:w val="0.141321256542304"/>
          <c:h val="0.493008465985603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23456852141632"/>
          <c:y val="0.0888889853396108"/>
          <c:w val="0.650206087945927"/>
          <c:h val="0.760000824653673"/>
        </c:manualLayout>
      </c:layout>
      <c:lineChart>
        <c:grouping val="standard"/>
        <c:ser>
          <c:idx val="2"/>
          <c:order val="0"/>
          <c:tx>
            <c:strRef>
              <c:f>Feuil1!$C$16</c:f>
              <c:strCache>
                <c:ptCount val="1"/>
                <c:pt idx="0">
                  <c:v>22-676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Feuil1!$B$17:$B$28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Feuil1!$C$17:$C$28</c:f>
              <c:numCache>
                <c:formatCode>0.000</c:formatCode>
                <c:ptCount val="12"/>
                <c:pt idx="0">
                  <c:v>0.0501938058471429</c:v>
                </c:pt>
                <c:pt idx="1">
                  <c:v>0.139952743491936</c:v>
                </c:pt>
                <c:pt idx="2">
                  <c:v>0.115032878149872</c:v>
                </c:pt>
                <c:pt idx="3">
                  <c:v>0.0914885698049006</c:v>
                </c:pt>
                <c:pt idx="4">
                  <c:v>0.0991599599588539</c:v>
                </c:pt>
                <c:pt idx="5">
                  <c:v>0.089315922860568</c:v>
                </c:pt>
                <c:pt idx="6">
                  <c:v>0.109709875623136</c:v>
                </c:pt>
                <c:pt idx="7">
                  <c:v>0.109886305748295</c:v>
                </c:pt>
                <c:pt idx="9">
                  <c:v>0.107860155944626</c:v>
                </c:pt>
                <c:pt idx="10">
                  <c:v>0.0591318787505266</c:v>
                </c:pt>
              </c:numCache>
            </c:numRef>
          </c:val>
        </c:ser>
        <c:ser>
          <c:idx val="3"/>
          <c:order val="1"/>
          <c:tx>
            <c:strRef>
              <c:f>Feuil1!$D$16</c:f>
              <c:strCache>
                <c:ptCount val="1"/>
                <c:pt idx="0">
                  <c:v>22-678</c:v>
                </c:pt>
              </c:strCache>
            </c:strRef>
          </c:tx>
          <c:spPr>
            <a:ln w="25400">
              <a:solidFill>
                <a:srgbClr val="9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00000"/>
              </a:solidFill>
              <a:ln>
                <a:solidFill>
                  <a:srgbClr val="900000"/>
                </a:solidFill>
                <a:prstDash val="solid"/>
              </a:ln>
            </c:spPr>
          </c:marker>
          <c:cat>
            <c:numRef>
              <c:f>Feuil1!$B$17:$B$28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Feuil1!$D$17:$D$28</c:f>
              <c:numCache>
                <c:formatCode>0.000</c:formatCode>
                <c:ptCount val="12"/>
                <c:pt idx="0">
                  <c:v>0.0216740765621468</c:v>
                </c:pt>
                <c:pt idx="1">
                  <c:v>0.133978860003183</c:v>
                </c:pt>
                <c:pt idx="2">
                  <c:v>0.0859614302026139</c:v>
                </c:pt>
                <c:pt idx="3">
                  <c:v>0.0906605533826705</c:v>
                </c:pt>
                <c:pt idx="4">
                  <c:v>0.0642904481143527</c:v>
                </c:pt>
                <c:pt idx="5">
                  <c:v>0.0819548232141989</c:v>
                </c:pt>
                <c:pt idx="6">
                  <c:v>0.0835450796990504</c:v>
                </c:pt>
                <c:pt idx="7">
                  <c:v>0.0995042699545736</c:v>
                </c:pt>
                <c:pt idx="9">
                  <c:v>0.0835764997153556</c:v>
                </c:pt>
                <c:pt idx="10">
                  <c:v>0.0432135451525377</c:v>
                </c:pt>
              </c:numCache>
            </c:numRef>
          </c:val>
        </c:ser>
        <c:ser>
          <c:idx val="0"/>
          <c:order val="2"/>
          <c:tx>
            <c:strRef>
              <c:f>Feuil1!$E$16</c:f>
              <c:strCache>
                <c:ptCount val="1"/>
                <c:pt idx="0">
                  <c:v>22-680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numRef>
              <c:f>Feuil1!$B$17:$B$28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Feuil1!$E$17:$E$28</c:f>
              <c:numCache>
                <c:formatCode>0.000</c:formatCode>
                <c:ptCount val="12"/>
                <c:pt idx="1">
                  <c:v>0.137573041746581</c:v>
                </c:pt>
                <c:pt idx="2">
                  <c:v>0.140810098209959</c:v>
                </c:pt>
                <c:pt idx="3">
                  <c:v>0.119517293405144</c:v>
                </c:pt>
                <c:pt idx="4">
                  <c:v>0.131436684123628</c:v>
                </c:pt>
                <c:pt idx="10">
                  <c:v>0.0830240993008881</c:v>
                </c:pt>
              </c:numCache>
            </c:numRef>
          </c:val>
        </c:ser>
        <c:ser>
          <c:idx val="1"/>
          <c:order val="3"/>
          <c:tx>
            <c:strRef>
              <c:f>Feuil1!$F$16</c:f>
              <c:strCache>
                <c:ptCount val="1"/>
                <c:pt idx="0">
                  <c:v>22-683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numRef>
              <c:f>Feuil1!$B$17:$B$28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Feuil1!$F$17:$F$28</c:f>
              <c:numCache>
                <c:formatCode>0.000</c:formatCode>
                <c:ptCount val="12"/>
                <c:pt idx="0">
                  <c:v>0.0483496651487725</c:v>
                </c:pt>
                <c:pt idx="1">
                  <c:v>0.124246363485348</c:v>
                </c:pt>
                <c:pt idx="2">
                  <c:v>0.118146113574015</c:v>
                </c:pt>
                <c:pt idx="3">
                  <c:v>0.0939631889327561</c:v>
                </c:pt>
                <c:pt idx="4">
                  <c:v>0.0766800374074212</c:v>
                </c:pt>
                <c:pt idx="5">
                  <c:v>0.0847298772689711</c:v>
                </c:pt>
                <c:pt idx="6">
                  <c:v>0.107955148056585</c:v>
                </c:pt>
                <c:pt idx="7">
                  <c:v>0.112160104041299</c:v>
                </c:pt>
                <c:pt idx="9">
                  <c:v>0.107860155944626</c:v>
                </c:pt>
                <c:pt idx="10">
                  <c:v>0.0535135017923496</c:v>
                </c:pt>
              </c:numCache>
            </c:numRef>
          </c:val>
        </c:ser>
        <c:ser>
          <c:idx val="4"/>
          <c:order val="4"/>
          <c:tx>
            <c:strRef>
              <c:f>Feuil1!$G$16</c:f>
              <c:strCache>
                <c:ptCount val="1"/>
                <c:pt idx="0">
                  <c:v>22-692</c:v>
                </c:pt>
              </c:strCache>
            </c:strRef>
          </c:tx>
          <c:cat>
            <c:numRef>
              <c:f>Feuil1!$B$17:$B$28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Feuil1!$G$17:$G$28</c:f>
              <c:numCache>
                <c:formatCode>0.000</c:formatCode>
                <c:ptCount val="12"/>
                <c:pt idx="0">
                  <c:v>0.0628880764753483</c:v>
                </c:pt>
                <c:pt idx="1">
                  <c:v>0.14467338216452</c:v>
                </c:pt>
                <c:pt idx="2">
                  <c:v>0.139335412643953</c:v>
                </c:pt>
                <c:pt idx="3">
                  <c:v>0.11562224952162</c:v>
                </c:pt>
                <c:pt idx="4">
                  <c:v>0.113109303034096</c:v>
                </c:pt>
                <c:pt idx="5">
                  <c:v>0.120129870274788</c:v>
                </c:pt>
                <c:pt idx="6">
                  <c:v>0.150624701409581</c:v>
                </c:pt>
                <c:pt idx="7">
                  <c:v>0.15427378103435</c:v>
                </c:pt>
                <c:pt idx="9">
                  <c:v>0.132100206519183</c:v>
                </c:pt>
                <c:pt idx="10">
                  <c:v>0.0798424405146989</c:v>
                </c:pt>
              </c:numCache>
            </c:numRef>
          </c:val>
        </c:ser>
        <c:ser>
          <c:idx val="5"/>
          <c:order val="5"/>
          <c:tx>
            <c:strRef>
              <c:f>Feuil1!$H$16</c:f>
              <c:strCache>
                <c:ptCount val="1"/>
                <c:pt idx="0">
                  <c:v>ANSP 14319</c:v>
                </c:pt>
              </c:strCache>
            </c:strRef>
          </c:tx>
          <c:cat>
            <c:numRef>
              <c:f>Feuil1!$B$17:$B$28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Feuil1!$H$17:$H$28</c:f>
              <c:numCache>
                <c:formatCode>0.000</c:formatCode>
                <c:ptCount val="12"/>
                <c:pt idx="0">
                  <c:v>0.0333076600701587</c:v>
                </c:pt>
                <c:pt idx="1">
                  <c:v>0.142319476771043</c:v>
                </c:pt>
                <c:pt idx="2">
                  <c:v>0.110320776062059</c:v>
                </c:pt>
                <c:pt idx="3">
                  <c:v>0.120292127655105</c:v>
                </c:pt>
                <c:pt idx="4">
                  <c:v>0.0926681427915514</c:v>
                </c:pt>
                <c:pt idx="5">
                  <c:v>0.0754098955297231</c:v>
                </c:pt>
                <c:pt idx="6">
                  <c:v>0.0909218087578047</c:v>
                </c:pt>
                <c:pt idx="7">
                  <c:v>0.114422059581177</c:v>
                </c:pt>
                <c:pt idx="9">
                  <c:v>0.106546102046795</c:v>
                </c:pt>
                <c:pt idx="10">
                  <c:v>0.0635748278002455</c:v>
                </c:pt>
              </c:numCache>
            </c:numRef>
          </c:val>
        </c:ser>
        <c:ser>
          <c:idx val="6"/>
          <c:order val="6"/>
          <c:tx>
            <c:strRef>
              <c:f>Feuil1!$I$16</c:f>
              <c:strCache>
                <c:ptCount val="1"/>
                <c:pt idx="0">
                  <c:v>ANSP 13499</c:v>
                </c:pt>
              </c:strCache>
            </c:strRef>
          </c:tx>
          <c:cat>
            <c:numRef>
              <c:f>Feuil1!$B$17:$B$28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Feuil1!$I$17:$I$28</c:f>
              <c:numCache>
                <c:formatCode>0.000</c:formatCode>
                <c:ptCount val="12"/>
                <c:pt idx="0">
                  <c:v>0.0455686877791672</c:v>
                </c:pt>
                <c:pt idx="1">
                  <c:v>0.135180228630691</c:v>
                </c:pt>
                <c:pt idx="2">
                  <c:v>0.118146113574015</c:v>
                </c:pt>
                <c:pt idx="3">
                  <c:v>0.107725768675586</c:v>
                </c:pt>
                <c:pt idx="5">
                  <c:v>0.106314169073644</c:v>
                </c:pt>
                <c:pt idx="6">
                  <c:v>0.1175195772516</c:v>
                </c:pt>
                <c:pt idx="7">
                  <c:v>0.105302680278469</c:v>
                </c:pt>
                <c:pt idx="9">
                  <c:v>0.102579914829193</c:v>
                </c:pt>
                <c:pt idx="10">
                  <c:v>0.0420538796252989</c:v>
                </c:pt>
              </c:numCache>
            </c:numRef>
          </c:val>
        </c:ser>
        <c:ser>
          <c:idx val="7"/>
          <c:order val="7"/>
          <c:tx>
            <c:strRef>
              <c:f>Feuil1!$J$16</c:f>
              <c:strCache>
                <c:ptCount val="1"/>
              </c:strCache>
            </c:strRef>
          </c:tx>
          <c:cat>
            <c:numRef>
              <c:f>Feuil1!$B$17:$B$28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Feuil1!$J$17:$J$28</c:f>
              <c:numCache>
                <c:formatCode>General</c:formatCode>
                <c:ptCount val="12"/>
              </c:numCache>
            </c:numRef>
          </c:val>
        </c:ser>
        <c:ser>
          <c:idx val="8"/>
          <c:order val="8"/>
          <c:tx>
            <c:strRef>
              <c:f>Feuil1!$K$16</c:f>
              <c:strCache>
                <c:ptCount val="1"/>
                <c:pt idx="0">
                  <c:v>22-679</c:v>
                </c:pt>
              </c:strCache>
            </c:strRef>
          </c:tx>
          <c:cat>
            <c:numRef>
              <c:f>Feuil1!$B$17:$B$28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Feuil1!$K$17:$K$28</c:f>
              <c:numCache>
                <c:formatCode>0.000</c:formatCode>
                <c:ptCount val="12"/>
                <c:pt idx="0">
                  <c:v>0.023634777327675</c:v>
                </c:pt>
                <c:pt idx="1">
                  <c:v>0.101516465134371</c:v>
                </c:pt>
                <c:pt idx="2">
                  <c:v>0.0689280909038337</c:v>
                </c:pt>
                <c:pt idx="3">
                  <c:v>0.0864966242474017</c:v>
                </c:pt>
                <c:pt idx="4">
                  <c:v>0.0642904481143527</c:v>
                </c:pt>
                <c:pt idx="5">
                  <c:v>0.074466801821649</c:v>
                </c:pt>
                <c:pt idx="6">
                  <c:v>0.0936560957450569</c:v>
                </c:pt>
                <c:pt idx="7">
                  <c:v>0.0995042699545736</c:v>
                </c:pt>
                <c:pt idx="9">
                  <c:v>0.0765828786693514</c:v>
                </c:pt>
                <c:pt idx="10">
                  <c:v>0.0408911092335065</c:v>
                </c:pt>
              </c:numCache>
            </c:numRef>
          </c:val>
        </c:ser>
        <c:ser>
          <c:idx val="9"/>
          <c:order val="9"/>
          <c:tx>
            <c:strRef>
              <c:f>Feuil1!$L$16</c:f>
              <c:strCache>
                <c:ptCount val="1"/>
                <c:pt idx="0">
                  <c:v>22-694</c:v>
                </c:pt>
              </c:strCache>
            </c:strRef>
          </c:tx>
          <c:cat>
            <c:numRef>
              <c:f>Feuil1!$B$17:$B$28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Feuil1!$L$17:$L$28</c:f>
              <c:numCache>
                <c:formatCode>0.000</c:formatCode>
                <c:ptCount val="12"/>
                <c:pt idx="0">
                  <c:v>0.0483496651487725</c:v>
                </c:pt>
                <c:pt idx="1">
                  <c:v>0.10795057513978</c:v>
                </c:pt>
                <c:pt idx="2">
                  <c:v>0.0636850354914617</c:v>
                </c:pt>
                <c:pt idx="3">
                  <c:v>0.0906605533826705</c:v>
                </c:pt>
                <c:pt idx="4">
                  <c:v>0.0572514855690953</c:v>
                </c:pt>
                <c:pt idx="5">
                  <c:v>0.0791619230300289</c:v>
                </c:pt>
                <c:pt idx="6">
                  <c:v>0.100864468395232</c:v>
                </c:pt>
                <c:pt idx="7">
                  <c:v>0.100670161881364</c:v>
                </c:pt>
                <c:pt idx="9">
                  <c:v>0.0863427159585075</c:v>
                </c:pt>
                <c:pt idx="10">
                  <c:v>0.0744873235659282</c:v>
                </c:pt>
              </c:numCache>
            </c:numRef>
          </c:val>
        </c:ser>
        <c:marker val="1"/>
        <c:axId val="232678232"/>
        <c:axId val="232684968"/>
      </c:lineChart>
      <c:catAx>
        <c:axId val="23267823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32684968"/>
        <c:crosses val="autoZero"/>
        <c:auto val="1"/>
        <c:lblAlgn val="ctr"/>
        <c:lblOffset val="100"/>
        <c:tickLblSkip val="1"/>
        <c:tickMarkSkip val="1"/>
      </c:catAx>
      <c:valAx>
        <c:axId val="2326849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0823045680944212"/>
              <c:y val="0.102222333140552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32678232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699995730049"/>
          <c:y val="0.155555905511811"/>
          <c:w val="0.168520300703153"/>
          <c:h val="0.759999650043744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622300</xdr:colOff>
      <xdr:row>49</xdr:row>
      <xdr:rowOff>50800</xdr:rowOff>
    </xdr:from>
    <xdr:to>
      <xdr:col>13</xdr:col>
      <xdr:colOff>139700</xdr:colOff>
      <xdr:row>71</xdr:row>
      <xdr:rowOff>50800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177800</xdr:colOff>
      <xdr:row>3</xdr:row>
      <xdr:rowOff>101600</xdr:rowOff>
    </xdr:from>
    <xdr:to>
      <xdr:col>10</xdr:col>
      <xdr:colOff>292100</xdr:colOff>
      <xdr:row>20</xdr:row>
      <xdr:rowOff>152400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MC%20Dry%20Cave%20Cab&#1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</sheetNames>
    <sheetDataSet>
      <sheetData sheetId="0">
        <row r="17">
          <cell r="C17" t="str">
            <v>22-219</v>
          </cell>
          <cell r="D17" t="str">
            <v>22-685</v>
          </cell>
          <cell r="E17" t="str">
            <v>NMC 25824</v>
          </cell>
          <cell r="F17" t="str">
            <v>E. llambei</v>
          </cell>
        </row>
        <row r="18">
          <cell r="B18">
            <v>1</v>
          </cell>
          <cell r="C18">
            <v>4.834966514877248E-2</v>
          </cell>
          <cell r="D18">
            <v>4.834966514877248E-2</v>
          </cell>
          <cell r="E18">
            <v>3.521664987749018E-2</v>
          </cell>
          <cell r="F18">
            <v>-3.7101699192221282E-3</v>
          </cell>
        </row>
        <row r="19">
          <cell r="B19">
            <v>3</v>
          </cell>
          <cell r="C19">
            <v>8.9689258165464247E-2</v>
          </cell>
          <cell r="D19">
            <v>9.3667556047499545E-2</v>
          </cell>
          <cell r="E19">
            <v>0.12053970244780099</v>
          </cell>
          <cell r="F19">
            <v>8.281749164361174E-2</v>
          </cell>
        </row>
        <row r="20">
          <cell r="B20">
            <v>4</v>
          </cell>
          <cell r="C20">
            <v>7.9228047543645541E-2</v>
          </cell>
          <cell r="D20">
            <v>6.3685035491461761E-2</v>
          </cell>
          <cell r="E20">
            <v>8.5961430202613931E-2</v>
          </cell>
          <cell r="F20">
            <v>6.8825891943036455E-2</v>
          </cell>
        </row>
        <row r="21">
          <cell r="B21">
            <v>5</v>
          </cell>
          <cell r="C21">
            <v>6.593446533251246E-2</v>
          </cell>
          <cell r="D21">
            <v>5.0757163011062589E-2</v>
          </cell>
          <cell r="E21">
            <v>5.7071005001207542E-2</v>
          </cell>
          <cell r="F21">
            <v>3.3864895731386513E-2</v>
          </cell>
        </row>
        <row r="22">
          <cell r="B22">
            <v>6</v>
          </cell>
          <cell r="C22">
            <v>4.4286508404727476E-2</v>
          </cell>
          <cell r="D22">
            <v>4.1352075065678173E-2</v>
          </cell>
          <cell r="E22">
            <v>5.5829898434301084E-2</v>
          </cell>
          <cell r="F22">
            <v>3.3663699984150197E-2</v>
          </cell>
        </row>
        <row r="23">
          <cell r="B23">
            <v>10</v>
          </cell>
          <cell r="C23">
            <v>7.0673812804509906E-2</v>
          </cell>
          <cell r="D23">
            <v>7.2574448143944092E-2</v>
          </cell>
          <cell r="E23">
            <v>7.4466801821648998E-2</v>
          </cell>
          <cell r="F23">
            <v>1.0134676812943333E-2</v>
          </cell>
        </row>
        <row r="24">
          <cell r="B24">
            <v>11</v>
          </cell>
          <cell r="C24">
            <v>7.223959579005057E-2</v>
          </cell>
          <cell r="D24">
            <v>7.5093677136807369E-2</v>
          </cell>
          <cell r="E24">
            <v>8.6326057068655704E-2</v>
          </cell>
          <cell r="F24">
            <v>5.8319074825674555E-2</v>
          </cell>
        </row>
        <row r="25">
          <cell r="B25">
            <v>12</v>
          </cell>
          <cell r="C25">
            <v>6.0440247114931234E-2</v>
          </cell>
          <cell r="D25">
            <v>5.6591230944014859E-2</v>
          </cell>
          <cell r="E25">
            <v>6.0440247114931234E-2</v>
          </cell>
          <cell r="F25">
            <v>6.5046082924200554E-2</v>
          </cell>
        </row>
        <row r="26">
          <cell r="B26">
            <v>13</v>
          </cell>
          <cell r="E26">
            <v>5.700506375599268E-2</v>
          </cell>
          <cell r="F26">
            <v>5.700506375599268E-2</v>
          </cell>
        </row>
        <row r="27">
          <cell r="B27">
            <v>14</v>
          </cell>
          <cell r="C27">
            <v>7.5170537646093605E-2</v>
          </cell>
          <cell r="D27">
            <v>7.6582878669351429E-2</v>
          </cell>
          <cell r="E27">
            <v>5.0430160067863161E-2</v>
          </cell>
          <cell r="F27">
            <v>4.7927014914059152E-2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41"/>
  <sheetViews>
    <sheetView tabSelected="1" workbookViewId="0">
      <selection activeCell="M2" sqref="M2"/>
    </sheetView>
  </sheetViews>
  <sheetFormatPr baseColWidth="10" defaultColWidth="8.83203125" defaultRowHeight="13" customHeight="1"/>
  <sheetData>
    <row r="1" spans="1:12" s="4" customFormat="1" ht="13" customHeight="1">
      <c r="A1" s="3"/>
      <c r="B1" s="3"/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4" t="s">
        <v>12</v>
      </c>
      <c r="I1" s="4" t="s">
        <v>13</v>
      </c>
      <c r="K1" s="3" t="s">
        <v>1</v>
      </c>
      <c r="L1" s="3" t="s">
        <v>1</v>
      </c>
    </row>
    <row r="2" spans="1:12" s="4" customFormat="1" ht="13" customHeight="1">
      <c r="A2" s="3"/>
      <c r="B2" s="3"/>
      <c r="C2" s="4" t="s">
        <v>11</v>
      </c>
      <c r="D2" s="4" t="s">
        <v>11</v>
      </c>
      <c r="E2" s="4" t="s">
        <v>11</v>
      </c>
      <c r="F2" s="4" t="s">
        <v>11</v>
      </c>
      <c r="G2" s="4" t="s">
        <v>11</v>
      </c>
      <c r="H2" s="4" t="s">
        <v>11</v>
      </c>
      <c r="I2" s="4" t="s">
        <v>11</v>
      </c>
      <c r="K2" s="4" t="s">
        <v>15</v>
      </c>
      <c r="L2" s="4" t="s">
        <v>15</v>
      </c>
    </row>
    <row r="3" spans="1:12" s="4" customFormat="1" ht="13" customHeight="1">
      <c r="A3" s="11" t="s">
        <v>25</v>
      </c>
      <c r="B3" s="3" t="s">
        <v>2</v>
      </c>
      <c r="C3" s="4" t="s">
        <v>3</v>
      </c>
      <c r="D3" s="4" t="s">
        <v>4</v>
      </c>
      <c r="E3" s="4" t="s">
        <v>6</v>
      </c>
      <c r="F3" s="4" t="s">
        <v>7</v>
      </c>
      <c r="G3" s="4" t="s">
        <v>8</v>
      </c>
      <c r="H3" s="4" t="s">
        <v>10</v>
      </c>
      <c r="I3" s="4" t="s">
        <v>14</v>
      </c>
      <c r="K3" s="4" t="s">
        <v>5</v>
      </c>
      <c r="L3" s="4" t="s">
        <v>9</v>
      </c>
    </row>
    <row r="4" spans="1:12" ht="13" customHeight="1">
      <c r="A4" s="12">
        <v>210.2413793103448</v>
      </c>
      <c r="B4" s="1">
        <v>1</v>
      </c>
      <c r="C4">
        <v>236</v>
      </c>
      <c r="D4">
        <v>221</v>
      </c>
      <c r="F4" s="6">
        <v>235</v>
      </c>
      <c r="G4">
        <v>243</v>
      </c>
      <c r="H4" s="6">
        <v>227</v>
      </c>
      <c r="I4">
        <v>233.5</v>
      </c>
      <c r="K4">
        <v>222</v>
      </c>
      <c r="L4">
        <v>235</v>
      </c>
    </row>
    <row r="5" spans="1:12" ht="13" customHeight="1">
      <c r="A5" s="12">
        <v>26.517241379310338</v>
      </c>
      <c r="B5" s="1">
        <v>3</v>
      </c>
      <c r="C5">
        <v>36.6</v>
      </c>
      <c r="D5">
        <v>36.1</v>
      </c>
      <c r="E5">
        <v>36.4</v>
      </c>
      <c r="F5" s="6">
        <v>35.299999999999997</v>
      </c>
      <c r="G5">
        <v>37</v>
      </c>
      <c r="H5">
        <v>36.799999999999997</v>
      </c>
      <c r="I5">
        <v>36.200000000000003</v>
      </c>
      <c r="K5">
        <v>33.5</v>
      </c>
      <c r="L5">
        <v>34</v>
      </c>
    </row>
    <row r="6" spans="1:12" ht="13" customHeight="1">
      <c r="A6" s="12">
        <v>21.331034482758625</v>
      </c>
      <c r="B6" s="1">
        <v>4</v>
      </c>
      <c r="C6">
        <v>27.8</v>
      </c>
      <c r="D6">
        <v>26</v>
      </c>
      <c r="E6">
        <v>29.5</v>
      </c>
      <c r="F6">
        <v>28</v>
      </c>
      <c r="G6">
        <v>29.4</v>
      </c>
      <c r="H6">
        <v>27.5</v>
      </c>
      <c r="I6">
        <v>28</v>
      </c>
      <c r="K6">
        <v>25</v>
      </c>
      <c r="L6">
        <v>24.7</v>
      </c>
    </row>
    <row r="7" spans="1:12" ht="13" customHeight="1">
      <c r="A7" s="12">
        <v>42.527586206896544</v>
      </c>
      <c r="B7" s="1">
        <v>5</v>
      </c>
      <c r="C7">
        <v>52.5</v>
      </c>
      <c r="D7">
        <v>52.4</v>
      </c>
      <c r="E7">
        <v>56</v>
      </c>
      <c r="F7" s="6">
        <v>52.8</v>
      </c>
      <c r="G7">
        <v>55.5</v>
      </c>
      <c r="H7">
        <v>56.1</v>
      </c>
      <c r="I7">
        <v>54.5</v>
      </c>
      <c r="K7">
        <v>51.9</v>
      </c>
      <c r="L7">
        <v>52.4</v>
      </c>
    </row>
    <row r="8" spans="1:12" ht="13" customHeight="1">
      <c r="A8" s="12">
        <v>26.820689655172409</v>
      </c>
      <c r="B8" s="1">
        <v>6</v>
      </c>
      <c r="C8">
        <v>33.700000000000003</v>
      </c>
      <c r="D8">
        <v>31.1</v>
      </c>
      <c r="E8">
        <v>36.299999999999997</v>
      </c>
      <c r="F8" s="6">
        <v>32</v>
      </c>
      <c r="G8">
        <v>34.799999999999997</v>
      </c>
      <c r="H8">
        <v>33.200000000000003</v>
      </c>
      <c r="K8">
        <v>31.1</v>
      </c>
      <c r="L8">
        <v>30.6</v>
      </c>
    </row>
    <row r="9" spans="1:12" ht="13" customHeight="1">
      <c r="A9" s="12">
        <v>38.751724137931028</v>
      </c>
      <c r="B9" s="1">
        <v>10</v>
      </c>
      <c r="C9">
        <v>47.6</v>
      </c>
      <c r="D9">
        <v>46.8</v>
      </c>
      <c r="F9" s="7">
        <v>47.1</v>
      </c>
      <c r="G9" s="7">
        <v>51.1</v>
      </c>
      <c r="H9" s="7">
        <v>46.1</v>
      </c>
      <c r="I9" s="7">
        <v>49.5</v>
      </c>
      <c r="K9">
        <v>46</v>
      </c>
      <c r="L9" s="7">
        <v>46.5</v>
      </c>
    </row>
    <row r="10" spans="1:12" ht="13" customHeight="1">
      <c r="A10" s="12">
        <v>38.527586206896551</v>
      </c>
      <c r="B10" s="1">
        <v>11</v>
      </c>
      <c r="C10">
        <v>49.6</v>
      </c>
      <c r="D10">
        <v>46.7</v>
      </c>
      <c r="F10" s="7">
        <v>49.4</v>
      </c>
      <c r="G10" s="7">
        <v>54.5</v>
      </c>
      <c r="H10" s="7">
        <v>47.5</v>
      </c>
      <c r="I10" s="7">
        <v>50.5</v>
      </c>
      <c r="K10">
        <v>47.8</v>
      </c>
      <c r="L10" s="7">
        <v>48.6</v>
      </c>
    </row>
    <row r="11" spans="1:12" ht="13" customHeight="1">
      <c r="A11" s="12">
        <v>29.582758620689649</v>
      </c>
      <c r="B11" s="1">
        <v>12</v>
      </c>
      <c r="C11">
        <v>38.1</v>
      </c>
      <c r="D11">
        <v>37.200000000000003</v>
      </c>
      <c r="F11" s="7">
        <v>38.299999999999997</v>
      </c>
      <c r="G11" s="7">
        <v>42.2</v>
      </c>
      <c r="H11" s="7">
        <v>38.5</v>
      </c>
      <c r="I11" s="7">
        <v>37.700000000000003</v>
      </c>
      <c r="K11">
        <v>37.200000000000003</v>
      </c>
      <c r="L11" s="7">
        <v>37.299999999999997</v>
      </c>
    </row>
    <row r="12" spans="1:12" ht="13" customHeight="1">
      <c r="A12" s="12">
        <v>24.11724137931035</v>
      </c>
      <c r="B12" s="1">
        <v>13</v>
      </c>
    </row>
    <row r="13" spans="1:12" ht="13" customHeight="1">
      <c r="A13" s="12">
        <v>25.820689655172409</v>
      </c>
      <c r="B13" s="1">
        <v>14</v>
      </c>
      <c r="C13">
        <v>33.1</v>
      </c>
      <c r="D13">
        <v>31.3</v>
      </c>
      <c r="F13">
        <v>33.1</v>
      </c>
      <c r="G13">
        <v>35</v>
      </c>
      <c r="H13">
        <v>33</v>
      </c>
      <c r="I13">
        <v>32.700000000000003</v>
      </c>
      <c r="K13">
        <v>30.8</v>
      </c>
      <c r="L13">
        <v>31.5</v>
      </c>
    </row>
    <row r="14" spans="1:12" ht="13" customHeight="1">
      <c r="A14" s="12">
        <v>33.948275862068975</v>
      </c>
      <c r="B14" s="1">
        <v>7</v>
      </c>
      <c r="C14">
        <v>38.9</v>
      </c>
      <c r="D14">
        <v>37.5</v>
      </c>
      <c r="E14">
        <v>41.1</v>
      </c>
      <c r="F14" s="6">
        <v>38.4</v>
      </c>
      <c r="G14">
        <v>40.799999999999997</v>
      </c>
      <c r="H14">
        <v>39.299999999999997</v>
      </c>
      <c r="I14">
        <v>37.4</v>
      </c>
      <c r="K14">
        <v>37.299999999999997</v>
      </c>
      <c r="L14">
        <v>40.299999999999997</v>
      </c>
    </row>
    <row r="15" spans="1:12" ht="13" customHeight="1">
      <c r="A15" s="12">
        <v>12.372413793103451</v>
      </c>
      <c r="B15" s="1">
        <v>8</v>
      </c>
    </row>
    <row r="16" spans="1:12" s="4" customFormat="1" ht="13" customHeight="1">
      <c r="A16" s="13" t="s">
        <v>0</v>
      </c>
      <c r="B16" s="3"/>
      <c r="C16" s="5" t="str">
        <f t="shared" ref="C16:I16" si="0">C3</f>
        <v>22-676</v>
      </c>
      <c r="D16" s="5" t="str">
        <f t="shared" si="0"/>
        <v>22-678</v>
      </c>
      <c r="E16" s="5" t="str">
        <f t="shared" si="0"/>
        <v>22-680</v>
      </c>
      <c r="F16" s="5" t="str">
        <f t="shared" si="0"/>
        <v>22-683</v>
      </c>
      <c r="G16" s="5" t="str">
        <f t="shared" si="0"/>
        <v>22-692</v>
      </c>
      <c r="H16" s="5" t="str">
        <f t="shared" si="0"/>
        <v>ANSP 14319</v>
      </c>
      <c r="I16" s="5" t="str">
        <f t="shared" si="0"/>
        <v>ANSP 13499</v>
      </c>
      <c r="K16" s="5" t="str">
        <f>K3</f>
        <v>22-679</v>
      </c>
      <c r="L16" s="5" t="str">
        <f>L3</f>
        <v>22-694</v>
      </c>
    </row>
    <row r="17" spans="1:12" ht="13" customHeight="1">
      <c r="A17" s="14">
        <v>2.3227181971229638</v>
      </c>
      <c r="B17" s="1">
        <v>1</v>
      </c>
      <c r="C17" s="2">
        <f t="shared" ref="C17:I17" si="1">LOG10(C4)-$A17</f>
        <v>5.0193805847142947E-2</v>
      </c>
      <c r="D17" s="2">
        <f t="shared" si="1"/>
        <v>2.1674076562146816E-2</v>
      </c>
      <c r="E17" s="2"/>
      <c r="F17" s="2">
        <f t="shared" si="1"/>
        <v>4.834966514877248E-2</v>
      </c>
      <c r="G17" s="2">
        <f t="shared" si="1"/>
        <v>6.2888076475348331E-2</v>
      </c>
      <c r="H17" s="2">
        <f t="shared" si="1"/>
        <v>3.3307660070158729E-2</v>
      </c>
      <c r="I17" s="2">
        <f t="shared" si="1"/>
        <v>4.5568687779167227E-2</v>
      </c>
      <c r="K17" s="2">
        <f t="shared" ref="K17:L24" si="2">LOG10(K4)-$A17</f>
        <v>2.3634777327675049E-2</v>
      </c>
      <c r="L17" s="2">
        <f t="shared" si="2"/>
        <v>4.834966514877248E-2</v>
      </c>
    </row>
    <row r="18" spans="1:12" ht="13" customHeight="1">
      <c r="A18" s="14">
        <v>1.4235283419024747</v>
      </c>
      <c r="B18" s="1">
        <v>3</v>
      </c>
      <c r="C18" s="2">
        <f t="shared" ref="C18:I18" si="3">LOG10(C5)-$A18</f>
        <v>0.13995274349193609</v>
      </c>
      <c r="D18" s="2">
        <f t="shared" si="3"/>
        <v>0.13397886000318326</v>
      </c>
      <c r="E18" s="2">
        <f t="shared" si="3"/>
        <v>0.13757304174658125</v>
      </c>
      <c r="F18" s="2">
        <f t="shared" si="3"/>
        <v>0.1242463634853479</v>
      </c>
      <c r="G18" s="2">
        <f t="shared" si="3"/>
        <v>0.1446733821645203</v>
      </c>
      <c r="H18" s="2">
        <f t="shared" si="3"/>
        <v>0.14231947677104295</v>
      </c>
      <c r="I18" s="2">
        <f t="shared" si="3"/>
        <v>0.13518022863069112</v>
      </c>
      <c r="K18" s="2">
        <f t="shared" si="2"/>
        <v>0.10151646513437051</v>
      </c>
      <c r="L18" s="2">
        <f t="shared" si="2"/>
        <v>0.10795057513978046</v>
      </c>
    </row>
    <row r="19" spans="1:12" ht="13" customHeight="1">
      <c r="A19" s="14">
        <v>1.329011917768204</v>
      </c>
      <c r="B19" s="1">
        <v>4</v>
      </c>
      <c r="C19" s="2">
        <f t="shared" ref="C19:I19" si="4">LOG10(C6)-$A19</f>
        <v>0.11503287814987218</v>
      </c>
      <c r="D19" s="2">
        <f t="shared" si="4"/>
        <v>8.5961430202613931E-2</v>
      </c>
      <c r="E19" s="2">
        <f t="shared" si="4"/>
        <v>0.14081009820995893</v>
      </c>
      <c r="F19" s="2">
        <f t="shared" si="4"/>
        <v>0.11814611357401517</v>
      </c>
      <c r="G19" s="2">
        <f t="shared" si="4"/>
        <v>0.13933541264395322</v>
      </c>
      <c r="H19" s="2">
        <f t="shared" si="4"/>
        <v>0.11032077606205859</v>
      </c>
      <c r="I19" s="2">
        <f t="shared" si="4"/>
        <v>0.11814611357401517</v>
      </c>
      <c r="K19" s="2">
        <f t="shared" si="2"/>
        <v>6.8928090903833672E-2</v>
      </c>
      <c r="L19" s="2">
        <f t="shared" si="2"/>
        <v>6.3685035491461761E-2</v>
      </c>
    </row>
    <row r="20" spans="1:12" ht="13" customHeight="1">
      <c r="A20" s="14">
        <v>1.6286707336010562</v>
      </c>
      <c r="B20" s="1">
        <v>5</v>
      </c>
      <c r="C20" s="2">
        <f t="shared" ref="C20:I20" si="5">LOG10(C7)-$A20</f>
        <v>9.148856980490061E-2</v>
      </c>
      <c r="D20" s="2">
        <f t="shared" si="5"/>
        <v>9.0660553382670539E-2</v>
      </c>
      <c r="E20" s="2">
        <f t="shared" si="5"/>
        <v>0.11951729340514428</v>
      </c>
      <c r="F20" s="2">
        <f t="shared" si="5"/>
        <v>9.3963188932756125E-2</v>
      </c>
      <c r="G20" s="2">
        <f t="shared" si="5"/>
        <v>0.11562224952162015</v>
      </c>
      <c r="H20" s="2">
        <f t="shared" si="5"/>
        <v>0.12029212765510522</v>
      </c>
      <c r="I20" s="2">
        <f t="shared" si="5"/>
        <v>0.10772576867558636</v>
      </c>
      <c r="K20" s="2">
        <f t="shared" si="2"/>
        <v>8.6496624247401677E-2</v>
      </c>
      <c r="L20" s="2">
        <f t="shared" si="2"/>
        <v>9.0660553382670539E-2</v>
      </c>
    </row>
    <row r="21" spans="1:12" ht="13" customHeight="1">
      <c r="A21" s="14">
        <v>1.4284699409124848</v>
      </c>
      <c r="B21" s="1">
        <v>6</v>
      </c>
      <c r="C21" s="2">
        <f t="shared" ref="C21:H21" si="6">LOG10(C8)-$A21</f>
        <v>9.915995995885396E-2</v>
      </c>
      <c r="D21" s="2">
        <f t="shared" si="6"/>
        <v>6.4290448114352694E-2</v>
      </c>
      <c r="E21" s="2">
        <f t="shared" si="6"/>
        <v>0.13143668412362763</v>
      </c>
      <c r="F21" s="2">
        <f t="shared" si="6"/>
        <v>7.6680037407421242E-2</v>
      </c>
      <c r="G21" s="2">
        <f t="shared" si="6"/>
        <v>0.11310930303409616</v>
      </c>
      <c r="H21" s="2">
        <f t="shared" si="6"/>
        <v>9.2668142791551444E-2</v>
      </c>
      <c r="I21" s="2"/>
      <c r="K21" s="2">
        <f t="shared" si="2"/>
        <v>6.4290448114352694E-2</v>
      </c>
      <c r="L21" s="2">
        <f t="shared" si="2"/>
        <v>5.7251485569095317E-2</v>
      </c>
    </row>
    <row r="22" spans="1:12" ht="13" customHeight="1">
      <c r="A22" s="14">
        <v>1.5882910298599251</v>
      </c>
      <c r="B22" s="1">
        <v>10</v>
      </c>
      <c r="C22" s="2">
        <f t="shared" ref="C22:I22" si="7">LOG10(C9)-$A22</f>
        <v>8.9315922860567998E-2</v>
      </c>
      <c r="D22" s="2">
        <f t="shared" si="7"/>
        <v>8.1954823214198891E-2</v>
      </c>
      <c r="E22" s="2"/>
      <c r="F22" s="2">
        <f t="shared" si="7"/>
        <v>8.4729877268971077E-2</v>
      </c>
      <c r="G22" s="2">
        <f t="shared" si="7"/>
        <v>0.12012987027478772</v>
      </c>
      <c r="H22" s="2">
        <f t="shared" si="7"/>
        <v>7.5409895529723103E-2</v>
      </c>
      <c r="I22" s="2">
        <f t="shared" si="7"/>
        <v>0.10631416907364355</v>
      </c>
      <c r="K22" s="2">
        <f t="shared" si="2"/>
        <v>7.4466801821648998E-2</v>
      </c>
      <c r="L22" s="2">
        <f t="shared" si="2"/>
        <v>7.9161923030028891E-2</v>
      </c>
    </row>
    <row r="23" spans="1:12" ht="13" customHeight="1">
      <c r="A23" s="14">
        <v>1.5857718008670618</v>
      </c>
      <c r="B23" s="1">
        <v>11</v>
      </c>
      <c r="C23" s="2">
        <f t="shared" ref="C23:I23" si="8">LOG10(C10)-$A23</f>
        <v>0.10970987562313561</v>
      </c>
      <c r="D23" s="2">
        <f t="shared" si="8"/>
        <v>8.3545079699050451E-2</v>
      </c>
      <c r="E23" s="2"/>
      <c r="F23" s="2">
        <f t="shared" si="8"/>
        <v>0.10795514805658502</v>
      </c>
      <c r="G23" s="2">
        <f t="shared" si="8"/>
        <v>0.15062470140958073</v>
      </c>
      <c r="H23" s="2">
        <f t="shared" si="8"/>
        <v>9.0921808757804756E-2</v>
      </c>
      <c r="I23" s="2">
        <f t="shared" si="8"/>
        <v>0.11751957725159956</v>
      </c>
      <c r="K23" s="2">
        <f t="shared" si="2"/>
        <v>9.3656095745056955E-2</v>
      </c>
      <c r="L23" s="2">
        <f t="shared" si="2"/>
        <v>0.10086446839523155</v>
      </c>
    </row>
    <row r="24" spans="1:12" ht="13" customHeight="1">
      <c r="A24" s="14">
        <v>1.4710386699273239</v>
      </c>
      <c r="B24" s="1">
        <v>12</v>
      </c>
      <c r="C24" s="2">
        <f>LOG10(C11)-$A24</f>
        <v>0.1098863057482955</v>
      </c>
      <c r="D24" s="2">
        <f>LOG10(D11)-$A24</f>
        <v>9.9504269954573621E-2</v>
      </c>
      <c r="E24" s="2"/>
      <c r="F24" s="2">
        <f>LOG10(F11)-$A24</f>
        <v>0.11216010404129872</v>
      </c>
      <c r="G24" s="2">
        <f>LOG10(G11)-$A24</f>
        <v>0.15427378103434997</v>
      </c>
      <c r="H24" s="2">
        <f>LOG10(H11)-$A24</f>
        <v>0.11442205958117668</v>
      </c>
      <c r="I24" s="2">
        <f>LOG10(I11)-$A24</f>
        <v>0.1053026802784689</v>
      </c>
      <c r="K24" s="2">
        <f t="shared" si="2"/>
        <v>9.9504269954573621E-2</v>
      </c>
      <c r="L24" s="2">
        <f t="shared" si="2"/>
        <v>0.10067016188136368</v>
      </c>
    </row>
    <row r="25" spans="1:12" ht="13" customHeight="1">
      <c r="A25" s="14">
        <v>1.38232763007427</v>
      </c>
      <c r="B25" s="1">
        <v>13</v>
      </c>
    </row>
    <row r="26" spans="1:12" ht="13" customHeight="1">
      <c r="A26" s="14">
        <v>1.4119678378310929</v>
      </c>
      <c r="B26" s="1">
        <v>14</v>
      </c>
      <c r="C26" s="2">
        <f>LOG10(C13)-$A26</f>
        <v>0.10786015594462595</v>
      </c>
      <c r="D26" s="2">
        <f t="shared" ref="D26:I26" si="9">LOG10(D13)-$A26</f>
        <v>8.3576499715355634E-2</v>
      </c>
      <c r="E26" s="2"/>
      <c r="F26" s="2">
        <f t="shared" si="9"/>
        <v>0.10786015594462595</v>
      </c>
      <c r="G26" s="2">
        <f t="shared" si="9"/>
        <v>0.13210020651918275</v>
      </c>
      <c r="H26" s="2">
        <f t="shared" si="9"/>
        <v>0.1065461020467946</v>
      </c>
      <c r="I26" s="2">
        <f t="shared" si="9"/>
        <v>0.10257991482919326</v>
      </c>
      <c r="K26" s="2">
        <f>LOG10(K13)-$A26</f>
        <v>7.6582878669351429E-2</v>
      </c>
      <c r="L26" s="2">
        <f>LOG10(L13)-$A26</f>
        <v>8.634271595850751E-2</v>
      </c>
    </row>
    <row r="27" spans="1:12" ht="13" customHeight="1">
      <c r="A27" s="14">
        <v>1.5308177225751811</v>
      </c>
      <c r="B27" s="1">
        <v>7</v>
      </c>
      <c r="C27" s="2">
        <f>LOG10(C14)-$A27</f>
        <v>5.9131878750526612E-2</v>
      </c>
      <c r="D27" s="2">
        <f t="shared" ref="D27:I27" si="10">LOG10(D14)-$A27</f>
        <v>4.3213545152537725E-2</v>
      </c>
      <c r="E27" s="2">
        <f t="shared" si="10"/>
        <v>8.3024099300888166E-2</v>
      </c>
      <c r="F27" s="2">
        <f t="shared" si="10"/>
        <v>5.3513501792349594E-2</v>
      </c>
      <c r="G27" s="2">
        <f t="shared" si="10"/>
        <v>7.9842440514698909E-2</v>
      </c>
      <c r="H27" s="2">
        <f t="shared" si="10"/>
        <v>6.3574827800245481E-2</v>
      </c>
      <c r="I27" s="2">
        <f t="shared" si="10"/>
        <v>4.205387962529894E-2</v>
      </c>
      <c r="K27" s="2">
        <f>LOG10(K14)-$A27</f>
        <v>4.0891109233506473E-2</v>
      </c>
      <c r="L27" s="2">
        <f>LOG10(L14)-$A27</f>
        <v>7.4487323565928243E-2</v>
      </c>
    </row>
    <row r="28" spans="1:12" ht="13" customHeight="1">
      <c r="A28" s="14">
        <v>1.0924544364730981</v>
      </c>
      <c r="B28" s="1">
        <v>8</v>
      </c>
    </row>
    <row r="29" spans="1:12" ht="13" customHeight="1">
      <c r="B29" s="1"/>
      <c r="C29" s="8" t="s">
        <v>16</v>
      </c>
      <c r="D29" s="8" t="s">
        <v>17</v>
      </c>
      <c r="E29" s="8" t="s">
        <v>18</v>
      </c>
      <c r="F29" s="8" t="s">
        <v>19</v>
      </c>
      <c r="G29" s="8" t="s">
        <v>20</v>
      </c>
      <c r="H29" s="8" t="s">
        <v>21</v>
      </c>
      <c r="I29" s="8"/>
      <c r="J29" s="8" t="s">
        <v>22</v>
      </c>
      <c r="K29" s="8" t="s">
        <v>23</v>
      </c>
      <c r="L29" s="8" t="s">
        <v>24</v>
      </c>
    </row>
    <row r="30" spans="1:12" ht="13" customHeight="1">
      <c r="B30" s="1">
        <v>1</v>
      </c>
      <c r="C30">
        <f>COUNT(C4:G4)</f>
        <v>4</v>
      </c>
      <c r="D30" s="9">
        <f>AVERAGE(C4:G4)</f>
        <v>233.75</v>
      </c>
      <c r="E30">
        <f>MIN(C4:G4)</f>
        <v>221</v>
      </c>
      <c r="F30">
        <f>MAX(C4:G4)</f>
        <v>243</v>
      </c>
      <c r="G30" s="10">
        <f>STDEV(C4:G4)</f>
        <v>9.215023964519391</v>
      </c>
      <c r="H30" s="10">
        <f t="shared" ref="H30:H41" si="11">G30*100/D30</f>
        <v>3.9422562415056221</v>
      </c>
      <c r="I30">
        <v>1</v>
      </c>
      <c r="J30" s="2">
        <f t="shared" ref="J30:L41" si="12">LOG10(D30)-$A17</f>
        <v>4.6033422421591474E-2</v>
      </c>
      <c r="K30" s="2">
        <f t="shared" si="12"/>
        <v>2.1674076562146816E-2</v>
      </c>
      <c r="L30" s="2">
        <f t="shared" si="12"/>
        <v>6.2888076475348331E-2</v>
      </c>
    </row>
    <row r="31" spans="1:12" ht="13" customHeight="1">
      <c r="B31" s="1">
        <v>3</v>
      </c>
      <c r="C31">
        <f t="shared" ref="C31:C41" si="13">COUNT(C5:G5)</f>
        <v>5</v>
      </c>
      <c r="D31" s="9">
        <f t="shared" ref="D31:D41" si="14">AVERAGE(C5:G5)</f>
        <v>36.279999999999994</v>
      </c>
      <c r="E31">
        <f t="shared" ref="E31:E41" si="15">MIN(C5:G5)</f>
        <v>35.299999999999997</v>
      </c>
      <c r="F31">
        <f t="shared" ref="F31:F41" si="16">MAX(C5:G5)</f>
        <v>37</v>
      </c>
      <c r="G31" s="10">
        <f t="shared" ref="G31:G41" si="17">STDEV(C5:G5)</f>
        <v>0.63796551630976117</v>
      </c>
      <c r="H31" s="10">
        <f t="shared" si="11"/>
        <v>1.7584496039409077</v>
      </c>
      <c r="I31">
        <v>3</v>
      </c>
      <c r="J31" s="2">
        <f t="shared" si="12"/>
        <v>0.13613893648558295</v>
      </c>
      <c r="K31" s="2">
        <f t="shared" si="12"/>
        <v>0.1242463634853479</v>
      </c>
      <c r="L31" s="2">
        <f t="shared" si="12"/>
        <v>0.1446733821645203</v>
      </c>
    </row>
    <row r="32" spans="1:12" ht="13" customHeight="1">
      <c r="B32" s="1">
        <v>4</v>
      </c>
      <c r="C32">
        <f t="shared" si="13"/>
        <v>5</v>
      </c>
      <c r="D32" s="9">
        <f t="shared" si="14"/>
        <v>28.139999999999997</v>
      </c>
      <c r="E32">
        <f t="shared" si="15"/>
        <v>26</v>
      </c>
      <c r="F32">
        <f t="shared" si="16"/>
        <v>29.5</v>
      </c>
      <c r="G32" s="10">
        <f t="shared" si="17"/>
        <v>1.4275853739794377</v>
      </c>
      <c r="H32" s="10">
        <f t="shared" si="11"/>
        <v>5.0731534256554296</v>
      </c>
      <c r="I32">
        <v>4</v>
      </c>
      <c r="J32" s="2">
        <f t="shared" si="12"/>
        <v>0.12031217533052274</v>
      </c>
      <c r="K32" s="2">
        <f t="shared" si="12"/>
        <v>8.5961430202613931E-2</v>
      </c>
      <c r="L32" s="2">
        <f t="shared" si="12"/>
        <v>0.14081009820995893</v>
      </c>
    </row>
    <row r="33" spans="2:12" ht="13" customHeight="1">
      <c r="B33" s="1">
        <v>5</v>
      </c>
      <c r="C33">
        <f t="shared" si="13"/>
        <v>5</v>
      </c>
      <c r="D33" s="9">
        <f t="shared" si="14"/>
        <v>53.839999999999996</v>
      </c>
      <c r="E33">
        <f t="shared" si="15"/>
        <v>52.4</v>
      </c>
      <c r="F33">
        <f t="shared" si="16"/>
        <v>56</v>
      </c>
      <c r="G33" s="10">
        <f t="shared" si="17"/>
        <v>1.7586926962946943</v>
      </c>
      <c r="H33" s="10">
        <f t="shared" si="11"/>
        <v>3.2665168950495809</v>
      </c>
      <c r="I33">
        <v>5</v>
      </c>
      <c r="J33" s="2">
        <f t="shared" si="12"/>
        <v>0.10243431761486432</v>
      </c>
      <c r="K33" s="2">
        <f t="shared" si="12"/>
        <v>9.0660553382670539E-2</v>
      </c>
      <c r="L33" s="2">
        <f t="shared" si="12"/>
        <v>0.11951729340514428</v>
      </c>
    </row>
    <row r="34" spans="2:12" ht="13" customHeight="1">
      <c r="B34" s="1">
        <v>6</v>
      </c>
      <c r="C34">
        <f t="shared" si="13"/>
        <v>5</v>
      </c>
      <c r="D34" s="9">
        <f t="shared" si="14"/>
        <v>33.580000000000005</v>
      </c>
      <c r="E34">
        <f t="shared" si="15"/>
        <v>31.1</v>
      </c>
      <c r="F34">
        <f t="shared" si="16"/>
        <v>36.299999999999997</v>
      </c>
      <c r="G34" s="10">
        <f t="shared" si="17"/>
        <v>2.0945166506856632</v>
      </c>
      <c r="H34" s="10">
        <f t="shared" si="11"/>
        <v>6.2373932420657026</v>
      </c>
      <c r="I34">
        <v>6</v>
      </c>
      <c r="J34" s="2">
        <f t="shared" si="12"/>
        <v>9.7610750889545184E-2</v>
      </c>
      <c r="K34" s="2">
        <f t="shared" si="12"/>
        <v>6.4290448114352694E-2</v>
      </c>
      <c r="L34" s="2">
        <f t="shared" si="12"/>
        <v>0.13143668412362763</v>
      </c>
    </row>
    <row r="35" spans="2:12" ht="13" customHeight="1">
      <c r="B35" s="1">
        <v>10</v>
      </c>
      <c r="C35">
        <f t="shared" si="13"/>
        <v>4</v>
      </c>
      <c r="D35" s="9">
        <f t="shared" si="14"/>
        <v>48.15</v>
      </c>
      <c r="E35">
        <f t="shared" si="15"/>
        <v>46.8</v>
      </c>
      <c r="F35">
        <f t="shared" si="16"/>
        <v>51.1</v>
      </c>
      <c r="G35" s="10">
        <f t="shared" si="17"/>
        <v>1.9941581348194941</v>
      </c>
      <c r="H35" s="10">
        <f t="shared" si="11"/>
        <v>4.1415537587113072</v>
      </c>
      <c r="I35">
        <v>10</v>
      </c>
      <c r="J35" s="2">
        <f t="shared" si="12"/>
        <v>9.4305261600628132E-2</v>
      </c>
      <c r="K35" s="2">
        <f t="shared" si="12"/>
        <v>8.1954823214198891E-2</v>
      </c>
      <c r="L35" s="2">
        <f t="shared" si="12"/>
        <v>0.12012987027478772</v>
      </c>
    </row>
    <row r="36" spans="2:12" ht="13" customHeight="1">
      <c r="B36" s="1">
        <v>11</v>
      </c>
      <c r="C36">
        <f t="shared" si="13"/>
        <v>4</v>
      </c>
      <c r="D36" s="9">
        <f t="shared" si="14"/>
        <v>50.050000000000004</v>
      </c>
      <c r="E36">
        <f t="shared" si="15"/>
        <v>46.7</v>
      </c>
      <c r="F36">
        <f t="shared" si="16"/>
        <v>54.5</v>
      </c>
      <c r="G36" s="10">
        <f t="shared" si="17"/>
        <v>3.2480763537822308</v>
      </c>
      <c r="H36" s="10">
        <f t="shared" si="11"/>
        <v>6.4896630445199417</v>
      </c>
      <c r="I36">
        <v>11</v>
      </c>
      <c r="J36" s="2">
        <f t="shared" si="12"/>
        <v>0.11363228094827571</v>
      </c>
      <c r="K36" s="2">
        <f t="shared" si="12"/>
        <v>8.3545079699050451E-2</v>
      </c>
      <c r="L36" s="2">
        <f t="shared" si="12"/>
        <v>0.15062470140958073</v>
      </c>
    </row>
    <row r="37" spans="2:12" ht="13" customHeight="1">
      <c r="B37" s="1">
        <v>12</v>
      </c>
      <c r="C37">
        <f t="shared" si="13"/>
        <v>4</v>
      </c>
      <c r="D37" s="9">
        <f t="shared" si="14"/>
        <v>38.950000000000003</v>
      </c>
      <c r="E37">
        <f t="shared" si="15"/>
        <v>37.200000000000003</v>
      </c>
      <c r="F37">
        <f t="shared" si="16"/>
        <v>42.2</v>
      </c>
      <c r="G37" s="10">
        <f t="shared" si="17"/>
        <v>2.2188585654189805</v>
      </c>
      <c r="H37" s="10">
        <f t="shared" si="11"/>
        <v>5.6966843784826198</v>
      </c>
      <c r="I37">
        <v>12</v>
      </c>
      <c r="J37" s="2">
        <f t="shared" si="12"/>
        <v>0.11946879208125938</v>
      </c>
      <c r="K37" s="2">
        <f t="shared" si="12"/>
        <v>9.9504269954573621E-2</v>
      </c>
      <c r="L37" s="2">
        <f t="shared" si="12"/>
        <v>0.15427378103434997</v>
      </c>
    </row>
    <row r="38" spans="2:12" ht="13" customHeight="1">
      <c r="B38" s="1">
        <v>13</v>
      </c>
      <c r="C38">
        <f t="shared" si="13"/>
        <v>0</v>
      </c>
      <c r="D38" s="9" t="e">
        <f t="shared" si="14"/>
        <v>#DIV/0!</v>
      </c>
      <c r="E38">
        <f t="shared" si="15"/>
        <v>0</v>
      </c>
      <c r="F38">
        <f t="shared" si="16"/>
        <v>0</v>
      </c>
      <c r="G38" s="10" t="e">
        <f t="shared" si="17"/>
        <v>#DIV/0!</v>
      </c>
      <c r="H38" s="10" t="e">
        <f t="shared" si="11"/>
        <v>#DIV/0!</v>
      </c>
      <c r="I38">
        <v>13</v>
      </c>
      <c r="J38" s="2" t="e">
        <f t="shared" si="12"/>
        <v>#DIV/0!</v>
      </c>
      <c r="K38" s="2" t="e">
        <f t="shared" si="12"/>
        <v>#NUM!</v>
      </c>
      <c r="L38" s="2" t="e">
        <f t="shared" si="12"/>
        <v>#NUM!</v>
      </c>
    </row>
    <row r="39" spans="2:12" ht="13" customHeight="1">
      <c r="B39" s="1">
        <v>14</v>
      </c>
      <c r="C39">
        <f t="shared" si="13"/>
        <v>4</v>
      </c>
      <c r="D39" s="9">
        <f t="shared" si="14"/>
        <v>33.125</v>
      </c>
      <c r="E39">
        <f t="shared" si="15"/>
        <v>31.3</v>
      </c>
      <c r="F39">
        <f t="shared" si="16"/>
        <v>35</v>
      </c>
      <c r="G39" s="10">
        <f t="shared" si="17"/>
        <v>1.5107944929737966</v>
      </c>
      <c r="H39" s="10">
        <f t="shared" si="11"/>
        <v>4.5608890353925933</v>
      </c>
      <c r="I39">
        <v>14</v>
      </c>
      <c r="J39" s="2">
        <f t="shared" si="12"/>
        <v>0.10818804911377145</v>
      </c>
      <c r="K39" s="2">
        <f t="shared" si="12"/>
        <v>8.3576499715355634E-2</v>
      </c>
      <c r="L39" s="2">
        <f t="shared" si="12"/>
        <v>0.13210020651918275</v>
      </c>
    </row>
    <row r="40" spans="2:12" ht="13" customHeight="1">
      <c r="B40" s="1">
        <v>7</v>
      </c>
      <c r="C40">
        <f t="shared" si="13"/>
        <v>5</v>
      </c>
      <c r="D40" s="9">
        <f t="shared" si="14"/>
        <v>39.339999999999996</v>
      </c>
      <c r="E40">
        <f t="shared" si="15"/>
        <v>37.5</v>
      </c>
      <c r="F40">
        <f t="shared" si="16"/>
        <v>41.1</v>
      </c>
      <c r="G40" s="10">
        <f t="shared" si="17"/>
        <v>1.5565988564817299</v>
      </c>
      <c r="H40" s="10">
        <f t="shared" si="11"/>
        <v>3.9567840784995685</v>
      </c>
      <c r="I40">
        <v>7</v>
      </c>
      <c r="J40" s="2">
        <f t="shared" si="12"/>
        <v>6.401663300813687E-2</v>
      </c>
      <c r="K40" s="2">
        <f t="shared" si="12"/>
        <v>4.3213545152537725E-2</v>
      </c>
      <c r="L40" s="2">
        <f t="shared" si="12"/>
        <v>8.3024099300888166E-2</v>
      </c>
    </row>
    <row r="41" spans="2:12" ht="13" customHeight="1">
      <c r="B41" s="1">
        <v>8</v>
      </c>
      <c r="C41">
        <f t="shared" si="13"/>
        <v>0</v>
      </c>
      <c r="D41" s="9" t="e">
        <f t="shared" si="14"/>
        <v>#DIV/0!</v>
      </c>
      <c r="E41">
        <f t="shared" si="15"/>
        <v>0</v>
      </c>
      <c r="F41">
        <f t="shared" si="16"/>
        <v>0</v>
      </c>
      <c r="G41" s="10" t="e">
        <f t="shared" si="17"/>
        <v>#DIV/0!</v>
      </c>
      <c r="H41" s="10" t="e">
        <f t="shared" si="11"/>
        <v>#DIV/0!</v>
      </c>
      <c r="I41">
        <v>8</v>
      </c>
      <c r="J41" s="2" t="e">
        <f t="shared" si="12"/>
        <v>#DIV/0!</v>
      </c>
      <c r="K41" s="2" t="e">
        <f t="shared" si="12"/>
        <v>#NUM!</v>
      </c>
      <c r="L41" s="2" t="e">
        <f t="shared" si="12"/>
        <v>#NUM!</v>
      </c>
    </row>
  </sheetData>
  <sheetCalcPr fullCalcOnLoad="1"/>
  <phoneticPr fontId="3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2002-06-07T17:45:41Z</dcterms:created>
  <dcterms:modified xsi:type="dcterms:W3CDTF">2020-04-10T09:22:12Z</dcterms:modified>
</cp:coreProperties>
</file>